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bookViews>
    <workbookView xWindow="0" yWindow="0" windowWidth="16392" windowHeight="5496"/>
  </bookViews>
  <sheets>
    <sheet name="Лист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L16" i="1"/>
  <c r="L24" i="1"/>
  <c r="L25" i="1"/>
  <c r="L26" i="1"/>
  <c r="L22" i="1"/>
  <c r="L14" i="1"/>
  <c r="L29" i="1"/>
  <c r="L32" i="1"/>
  <c r="L33" i="1"/>
  <c r="L34" i="1"/>
  <c r="L30" i="1"/>
  <c r="L35" i="1"/>
  <c r="L27" i="1"/>
  <c r="L45" i="1"/>
  <c r="L36" i="1"/>
  <c r="L47" i="1"/>
  <c r="L48" i="1"/>
</calcChain>
</file>

<file path=xl/sharedStrings.xml><?xml version="1.0" encoding="utf-8"?>
<sst xmlns="http://schemas.openxmlformats.org/spreadsheetml/2006/main" count="82" uniqueCount="78">
  <si>
    <t>ПЕРВЫЙ (ИТОГОВЫЙ) ФИНАНСОВЫЙ ОТЧЕТ</t>
  </si>
  <si>
    <t>о поступлении и расходовании средств избирательного фонда избирательного объединения/ кандидата</t>
  </si>
  <si>
    <t>Выборы депутатов Законодательного Собрания Санкт-Петербурга шестого созыва</t>
  </si>
  <si>
    <t>(наименование избирательной кампании)</t>
  </si>
  <si>
    <t>Шуршев Александр Олегович</t>
  </si>
  <si>
    <t>(наименование избирательного объединения/ фамилия, имя, отчество кандидата)</t>
  </si>
  <si>
    <t>одномандатный избирательный округ № 01 / Санкт-Петербург</t>
  </si>
  <si>
    <t>(наименование одномандатного избирательного округа/ наименование субъекта Российской Федерации)</t>
  </si>
  <si>
    <t>№ 40810810255049000001, Дополнительный офис № 9055/0001  ПАО Сбербанк, Санкт-Петербург, ул.2-я Красноармейская дом 2/27, Лит.А,пом.1H</t>
  </si>
  <si>
    <t>(номер специального избирательного счета, наименование и адрес кредитной организации)</t>
  </si>
  <si>
    <t>Строка финансового отчета</t>
  </si>
  <si>
    <t>Шифр строки</t>
  </si>
  <si>
    <t>Сумма, руб.</t>
  </si>
  <si>
    <t>Примечание</t>
  </si>
  <si>
    <t>Поступило средств в избирательный фонд, всего</t>
  </si>
  <si>
    <t>в том числе</t>
  </si>
  <si>
    <t>1.1</t>
  </si>
  <si>
    <t>Поступило средств в установленном порядке для формирования избирательного фонда</t>
  </si>
  <si>
    <t>из них</t>
  </si>
  <si>
    <t>1.1.1</t>
  </si>
  <si>
    <t>Собственные средства избирательного объединения/ кандидата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</si>
  <si>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</si>
  <si>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</si>
  <si>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</si>
  <si>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</si>
  <si>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</si>
  <si>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</si>
  <si>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1.2</t>
  </si>
  <si>
    <t>Поступило в избирательный фонд денежных средств, подпадающих под действие ст. 60 закона Санкт-Петербурга от 17.02.2016 г. № 81-6 и п. 6 ст. 58 Федерального закона от 12.06.2002 г. № 67-ФЗ</t>
  </si>
  <si>
    <t>1.2.1</t>
  </si>
  <si>
    <t>1.2.2</t>
  </si>
  <si>
    <t>Средства гражданина</t>
  </si>
  <si>
    <t>1.2.3</t>
  </si>
  <si>
    <t>Средства юридического лица</t>
  </si>
  <si>
    <t>2</t>
  </si>
  <si>
    <r>
      <rPr>
        <b/>
        <sz val="10"/>
        <rFont val="Times New Roman"/>
        <family val="1"/>
      </rPr>
      <t>Возвращено денежных средств из избирательного фонда, всего</t>
    </r>
  </si>
  <si>
    <t xml:space="preserve">в том числе </t>
  </si>
  <si>
    <t>2.1</t>
  </si>
  <si>
    <t>Перечислено в доход бюджета Санкт-Петербурга</t>
  </si>
  <si>
    <t>2.2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</si>
  <si>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</si>
  <si>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</si>
  <si>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</si>
  <si>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</si>
  <si>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пожертвования,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</si>
  <si>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</si>
  <si>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</si>
  <si>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2.3</t>
  </si>
  <si>
    <t>Возвращено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</si>
  <si>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</si>
  <si>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</si>
  <si>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</si>
  <si>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</si>
  <si>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</si>
  <si>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</si>
  <si>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</si>
  <si>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</si>
  <si>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</si>
  <si>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</si>
  <si>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</si>
  <si>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</si>
  <si>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</si>
  <si>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</si>
  <si>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</si>
  <si>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</si>
  <si>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</si>
  <si>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</si>
  <si>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</si>
  <si>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</si>
  <si>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</si>
  <si>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</si>
  <si>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5</t>
  </si>
  <si>
    <r>
      <rPr>
        <b/>
        <sz val="10"/>
        <rFont val="Times New Roman"/>
        <family val="1"/>
      </rPr>
      <t>Остаток средств фонда на дату сдачи отчета (заверяется банковской справкой)</t>
    </r>
    <r>
      <rPr>
        <sz val="10"/>
        <rFont val="Times New Roman"/>
        <family val="1"/>
      </rPr>
      <t xml:space="preserve">         </t>
    </r>
    <r>
      <rPr>
        <b/>
        <sz val="8"/>
        <rFont val="Times New Roman"/>
        <family val="1"/>
        <charset val="204"/>
      </rPr>
      <t>(стр.290=стр.10-стр.110-стр.180-стр.280)</t>
    </r>
  </si>
  <si>
    <t xml:space="preserve"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 </t>
  </si>
  <si>
    <t>Кандидат</t>
  </si>
  <si>
    <t>А.О.Шуршев</t>
  </si>
  <si>
    <t>(подпись, дата, инициалы, фамилия)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</si>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</sst>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204"/>
    </font>
    <font>
      <sz val="12"/>
      <name val="Arial Cy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7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/>
    </xf>
    <xf numFmtId="4" fontId="10" fillId="0" borderId="3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right" vertical="center"/>
    </xf>
    <xf numFmtId="4" fontId="11" fillId="0" borderId="6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wrapText="1"/>
    </xf>
    <xf numFmtId="49" fontId="7" fillId="0" borderId="0" xfId="0" applyNumberFormat="1" applyFont="1" applyAlignment="1" applyProtection="1">
      <alignment horizontal="center" vertical="top" wrapText="1"/>
      <protection locked="0"/>
    </xf>
    <xf numFmtId="0" fontId="13" fillId="0" borderId="0" xfId="0" applyFont="1" applyProtection="1">
      <protection locked="0"/>
    </xf>
    <xf numFmtId="49" fontId="14" fillId="0" borderId="0" xfId="0" applyNumberFormat="1" applyFont="1" applyAlignment="1" applyProtection="1">
      <alignment horizontal="left" wrapText="1"/>
      <protection locked="0"/>
    </xf>
    <xf numFmtId="0" fontId="13" fillId="0" borderId="0" xfId="0" applyFont="1" applyBorder="1" applyProtection="1">
      <protection locked="0"/>
    </xf>
    <xf numFmtId="0" fontId="1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5" fillId="0" borderId="1" xfId="0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3" fillId="0" borderId="0" xfId="0" applyFont="1"/>
    <xf numFmtId="0" fontId="17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90;&#1086;&#1075;&#1086;&#1074;&#1099;&#1081;%20&#1092;&#1080;&#1085;&#1086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№ 1"/>
      <sheetName val="Форма № 6"/>
    </sheetNames>
    <sheetDataSet>
      <sheetData sheetId="0">
        <row r="16">
          <cell r="N16">
            <v>30</v>
          </cell>
          <cell r="Q16">
            <v>60000</v>
          </cell>
        </row>
        <row r="17">
          <cell r="N17">
            <v>30</v>
          </cell>
          <cell r="Q17">
            <v>15000</v>
          </cell>
        </row>
        <row r="18">
          <cell r="N18">
            <v>30</v>
          </cell>
          <cell r="Q18">
            <v>63000</v>
          </cell>
        </row>
        <row r="19">
          <cell r="N19">
            <v>30</v>
          </cell>
          <cell r="Q19">
            <v>100000</v>
          </cell>
        </row>
        <row r="20">
          <cell r="N20">
            <v>30</v>
          </cell>
          <cell r="Q20">
            <v>100000</v>
          </cell>
        </row>
        <row r="21">
          <cell r="N21">
            <v>30</v>
          </cell>
          <cell r="Q21">
            <v>200000</v>
          </cell>
        </row>
        <row r="22">
          <cell r="N22">
            <v>50</v>
          </cell>
          <cell r="Q22">
            <v>480</v>
          </cell>
        </row>
        <row r="23">
          <cell r="N23">
            <v>50</v>
          </cell>
          <cell r="Q23">
            <v>100</v>
          </cell>
        </row>
        <row r="24">
          <cell r="N24">
            <v>30</v>
          </cell>
          <cell r="Q24">
            <v>20000</v>
          </cell>
        </row>
        <row r="25">
          <cell r="N25">
            <v>50</v>
          </cell>
          <cell r="Q25">
            <v>2000</v>
          </cell>
        </row>
        <row r="40">
          <cell r="Q40" t="str">
            <v>-</v>
          </cell>
        </row>
        <row r="46">
          <cell r="I46" t="str">
            <v>Шифр строки финансового отчета</v>
          </cell>
          <cell r="Z46" t="str">
            <v>Сумма фактически израсходован-ных средств, руб.</v>
          </cell>
        </row>
        <row r="48">
          <cell r="I48">
            <v>3</v>
          </cell>
          <cell r="Z48">
            <v>9</v>
          </cell>
        </row>
        <row r="49">
          <cell r="I49">
            <v>190</v>
          </cell>
          <cell r="Z49">
            <v>3068</v>
          </cell>
        </row>
        <row r="50">
          <cell r="I50">
            <v>270</v>
          </cell>
          <cell r="Z50">
            <v>50000</v>
          </cell>
        </row>
        <row r="51">
          <cell r="I51">
            <v>230</v>
          </cell>
          <cell r="Z51">
            <v>20060</v>
          </cell>
        </row>
        <row r="52">
          <cell r="I52">
            <v>230</v>
          </cell>
          <cell r="Z52">
            <v>1557.6</v>
          </cell>
        </row>
        <row r="53">
          <cell r="I53">
            <v>230</v>
          </cell>
          <cell r="Z53">
            <v>62894</v>
          </cell>
        </row>
        <row r="54">
          <cell r="I54">
            <v>200</v>
          </cell>
          <cell r="Z54">
            <v>900</v>
          </cell>
        </row>
        <row r="55">
          <cell r="I55">
            <v>200</v>
          </cell>
          <cell r="Z55">
            <v>1650</v>
          </cell>
        </row>
        <row r="56">
          <cell r="I56">
            <v>200</v>
          </cell>
          <cell r="Z56">
            <v>2700</v>
          </cell>
        </row>
        <row r="57">
          <cell r="I57">
            <v>200</v>
          </cell>
          <cell r="Z57">
            <v>3450</v>
          </cell>
        </row>
        <row r="58">
          <cell r="I58">
            <v>200</v>
          </cell>
          <cell r="Z58">
            <v>15000</v>
          </cell>
        </row>
        <row r="59">
          <cell r="I59">
            <v>230</v>
          </cell>
          <cell r="Z59">
            <v>51750</v>
          </cell>
        </row>
        <row r="60">
          <cell r="I60">
            <v>200</v>
          </cell>
          <cell r="Z60">
            <v>900</v>
          </cell>
        </row>
        <row r="61">
          <cell r="I61">
            <v>200</v>
          </cell>
          <cell r="Z61">
            <v>3450</v>
          </cell>
        </row>
        <row r="62">
          <cell r="I62">
            <v>200</v>
          </cell>
          <cell r="Z62">
            <v>3300</v>
          </cell>
        </row>
        <row r="63">
          <cell r="I63">
            <v>200</v>
          </cell>
          <cell r="Z63">
            <v>2700</v>
          </cell>
        </row>
        <row r="64">
          <cell r="I64">
            <v>200</v>
          </cell>
          <cell r="Z64">
            <v>6450</v>
          </cell>
        </row>
        <row r="65">
          <cell r="I65">
            <v>190</v>
          </cell>
          <cell r="Z65">
            <v>5000</v>
          </cell>
        </row>
        <row r="66">
          <cell r="I66">
            <v>200</v>
          </cell>
          <cell r="Z66">
            <v>5100</v>
          </cell>
        </row>
        <row r="67">
          <cell r="I67">
            <v>200</v>
          </cell>
          <cell r="Z67">
            <v>6300</v>
          </cell>
        </row>
        <row r="68">
          <cell r="I68">
            <v>200</v>
          </cell>
          <cell r="Z68">
            <v>4800</v>
          </cell>
        </row>
        <row r="69">
          <cell r="I69">
            <v>200</v>
          </cell>
          <cell r="Z69">
            <v>3600</v>
          </cell>
        </row>
        <row r="70">
          <cell r="I70">
            <v>200</v>
          </cell>
          <cell r="Z70">
            <v>10950</v>
          </cell>
        </row>
        <row r="71">
          <cell r="I71">
            <v>200</v>
          </cell>
          <cell r="Z71">
            <v>4200</v>
          </cell>
        </row>
        <row r="72">
          <cell r="I72">
            <v>200</v>
          </cell>
          <cell r="Z72">
            <v>3000</v>
          </cell>
        </row>
        <row r="73">
          <cell r="I73">
            <v>200</v>
          </cell>
          <cell r="Z73">
            <v>3750</v>
          </cell>
        </row>
        <row r="74">
          <cell r="I74">
            <v>200</v>
          </cell>
          <cell r="Z74">
            <v>1350</v>
          </cell>
        </row>
        <row r="75">
          <cell r="I75">
            <v>200</v>
          </cell>
          <cell r="Z75">
            <v>7950</v>
          </cell>
        </row>
        <row r="76">
          <cell r="I76">
            <v>200</v>
          </cell>
          <cell r="Z76">
            <v>4150</v>
          </cell>
        </row>
        <row r="77">
          <cell r="I77">
            <v>200</v>
          </cell>
          <cell r="Z77">
            <v>5400</v>
          </cell>
        </row>
        <row r="78">
          <cell r="I78">
            <v>200</v>
          </cell>
          <cell r="Z78">
            <v>4400</v>
          </cell>
        </row>
        <row r="79">
          <cell r="I79">
            <v>190</v>
          </cell>
          <cell r="Z79">
            <v>3068</v>
          </cell>
        </row>
        <row r="80">
          <cell r="I80">
            <v>200</v>
          </cell>
          <cell r="Z80">
            <v>2700</v>
          </cell>
        </row>
        <row r="81">
          <cell r="I81">
            <v>200</v>
          </cell>
          <cell r="Z81">
            <v>4350</v>
          </cell>
        </row>
        <row r="82">
          <cell r="I82">
            <v>200</v>
          </cell>
          <cell r="Z82">
            <v>3450</v>
          </cell>
        </row>
        <row r="83">
          <cell r="I83">
            <v>200</v>
          </cell>
          <cell r="Z83">
            <v>700</v>
          </cell>
        </row>
        <row r="84">
          <cell r="I84">
            <v>200</v>
          </cell>
          <cell r="Z84">
            <v>4100</v>
          </cell>
        </row>
        <row r="85">
          <cell r="I85">
            <v>200</v>
          </cell>
          <cell r="Z85">
            <v>850</v>
          </cell>
        </row>
        <row r="86">
          <cell r="I86">
            <v>200</v>
          </cell>
          <cell r="Z86">
            <v>6200</v>
          </cell>
        </row>
        <row r="87">
          <cell r="I87">
            <v>200</v>
          </cell>
          <cell r="Z87">
            <v>6190</v>
          </cell>
        </row>
        <row r="88">
          <cell r="I88">
            <v>200</v>
          </cell>
          <cell r="Z88">
            <v>3300</v>
          </cell>
        </row>
        <row r="89">
          <cell r="I89">
            <v>200</v>
          </cell>
          <cell r="Z89">
            <v>2200</v>
          </cell>
        </row>
        <row r="90">
          <cell r="I90">
            <v>200</v>
          </cell>
          <cell r="Z90">
            <v>11250</v>
          </cell>
        </row>
        <row r="91">
          <cell r="I91">
            <v>200</v>
          </cell>
          <cell r="Z91">
            <v>4100</v>
          </cell>
        </row>
        <row r="92">
          <cell r="I92">
            <v>200</v>
          </cell>
          <cell r="Z92">
            <v>3100</v>
          </cell>
        </row>
        <row r="93">
          <cell r="I93">
            <v>200</v>
          </cell>
          <cell r="Z93">
            <v>11900</v>
          </cell>
        </row>
        <row r="94">
          <cell r="I94">
            <v>200</v>
          </cell>
          <cell r="Z94">
            <v>13400</v>
          </cell>
        </row>
        <row r="95">
          <cell r="I95">
            <v>200</v>
          </cell>
          <cell r="Z95">
            <v>300</v>
          </cell>
        </row>
        <row r="96">
          <cell r="I96">
            <v>200</v>
          </cell>
          <cell r="Z96">
            <v>3150</v>
          </cell>
        </row>
        <row r="97">
          <cell r="I97">
            <v>200</v>
          </cell>
          <cell r="Z97">
            <v>9000</v>
          </cell>
        </row>
        <row r="98">
          <cell r="I98">
            <v>200</v>
          </cell>
          <cell r="Z98">
            <v>800</v>
          </cell>
        </row>
        <row r="99">
          <cell r="I99">
            <v>200</v>
          </cell>
          <cell r="Z99">
            <v>3300</v>
          </cell>
        </row>
        <row r="100">
          <cell r="I100">
            <v>200</v>
          </cell>
          <cell r="Z100">
            <v>9850</v>
          </cell>
        </row>
        <row r="101">
          <cell r="I101">
            <v>200</v>
          </cell>
          <cell r="Z101">
            <v>400</v>
          </cell>
        </row>
        <row r="102">
          <cell r="I102">
            <v>200</v>
          </cell>
          <cell r="Z102">
            <v>900</v>
          </cell>
        </row>
        <row r="103">
          <cell r="I103">
            <v>200</v>
          </cell>
          <cell r="Z103">
            <v>1300</v>
          </cell>
        </row>
        <row r="104">
          <cell r="I104">
            <v>200</v>
          </cell>
          <cell r="Z104">
            <v>1300</v>
          </cell>
        </row>
        <row r="105">
          <cell r="I105">
            <v>200</v>
          </cell>
          <cell r="Z105">
            <v>1600</v>
          </cell>
        </row>
        <row r="106">
          <cell r="I106">
            <v>200</v>
          </cell>
          <cell r="Z106">
            <v>2250</v>
          </cell>
        </row>
        <row r="107">
          <cell r="I107">
            <v>200</v>
          </cell>
          <cell r="Z107">
            <v>2250</v>
          </cell>
        </row>
        <row r="108">
          <cell r="I108">
            <v>200</v>
          </cell>
          <cell r="Z108">
            <v>2350</v>
          </cell>
        </row>
        <row r="109">
          <cell r="I109">
            <v>200</v>
          </cell>
          <cell r="Z109">
            <v>2500</v>
          </cell>
        </row>
        <row r="110">
          <cell r="I110">
            <v>190</v>
          </cell>
          <cell r="Z110">
            <v>2600</v>
          </cell>
        </row>
        <row r="111">
          <cell r="I111">
            <v>200</v>
          </cell>
          <cell r="Z111">
            <v>2700</v>
          </cell>
        </row>
        <row r="112">
          <cell r="I112">
            <v>200</v>
          </cell>
          <cell r="Z112">
            <v>3750</v>
          </cell>
        </row>
        <row r="113">
          <cell r="I113">
            <v>200</v>
          </cell>
          <cell r="Z113">
            <v>5250</v>
          </cell>
        </row>
        <row r="114">
          <cell r="I114">
            <v>200</v>
          </cell>
          <cell r="Z114">
            <v>7200</v>
          </cell>
        </row>
        <row r="115">
          <cell r="I115">
            <v>200</v>
          </cell>
          <cell r="Z115">
            <v>14000</v>
          </cell>
        </row>
        <row r="116">
          <cell r="I116">
            <v>200</v>
          </cell>
          <cell r="Z116">
            <v>600</v>
          </cell>
        </row>
        <row r="117">
          <cell r="I117">
            <v>200</v>
          </cell>
          <cell r="Z117">
            <v>1150</v>
          </cell>
        </row>
        <row r="118">
          <cell r="I118">
            <v>200</v>
          </cell>
          <cell r="Z118">
            <v>1200</v>
          </cell>
        </row>
        <row r="119">
          <cell r="I119">
            <v>200</v>
          </cell>
          <cell r="Z119">
            <v>1350</v>
          </cell>
        </row>
        <row r="120">
          <cell r="I120">
            <v>200</v>
          </cell>
          <cell r="Z120">
            <v>1800</v>
          </cell>
        </row>
        <row r="121">
          <cell r="I121">
            <v>200</v>
          </cell>
          <cell r="Z121">
            <v>2250</v>
          </cell>
        </row>
        <row r="122">
          <cell r="I122">
            <v>200</v>
          </cell>
          <cell r="Z122">
            <v>2550</v>
          </cell>
        </row>
        <row r="123">
          <cell r="I123">
            <v>200</v>
          </cell>
          <cell r="Z123">
            <v>3450</v>
          </cell>
        </row>
        <row r="124">
          <cell r="I124">
            <v>200</v>
          </cell>
          <cell r="Z124">
            <v>3750</v>
          </cell>
        </row>
        <row r="125">
          <cell r="I125">
            <v>200</v>
          </cell>
          <cell r="Z125">
            <v>3850</v>
          </cell>
        </row>
        <row r="126">
          <cell r="I126">
            <v>200</v>
          </cell>
          <cell r="Z126">
            <v>5400</v>
          </cell>
        </row>
        <row r="127">
          <cell r="I127">
            <v>200</v>
          </cell>
          <cell r="Z127">
            <v>5400</v>
          </cell>
        </row>
        <row r="128">
          <cell r="I128">
            <v>200</v>
          </cell>
          <cell r="Z128">
            <v>7100</v>
          </cell>
        </row>
        <row r="129">
          <cell r="I129">
            <v>200</v>
          </cell>
          <cell r="Z129">
            <v>30550</v>
          </cell>
        </row>
        <row r="130">
          <cell r="I130">
            <v>200</v>
          </cell>
          <cell r="Z130">
            <v>100</v>
          </cell>
        </row>
        <row r="131">
          <cell r="I131">
            <v>200</v>
          </cell>
          <cell r="Z131">
            <v>1150</v>
          </cell>
        </row>
        <row r="132">
          <cell r="I132">
            <v>200</v>
          </cell>
          <cell r="Z132">
            <v>1300</v>
          </cell>
        </row>
        <row r="133">
          <cell r="I133">
            <v>200</v>
          </cell>
          <cell r="Z133">
            <v>4500</v>
          </cell>
        </row>
        <row r="134">
          <cell r="I134">
            <v>200</v>
          </cell>
          <cell r="Z134">
            <v>7200</v>
          </cell>
        </row>
        <row r="135">
          <cell r="I135">
            <v>200</v>
          </cell>
          <cell r="Z135">
            <v>100</v>
          </cell>
        </row>
        <row r="136">
          <cell r="I136">
            <v>200</v>
          </cell>
          <cell r="Z136">
            <v>300</v>
          </cell>
        </row>
        <row r="137">
          <cell r="I137">
            <v>200</v>
          </cell>
          <cell r="Z137">
            <v>1950</v>
          </cell>
        </row>
        <row r="138">
          <cell r="I138">
            <v>200</v>
          </cell>
          <cell r="Z138">
            <v>2300</v>
          </cell>
        </row>
        <row r="139">
          <cell r="I139">
            <v>200</v>
          </cell>
          <cell r="Z139">
            <v>9200</v>
          </cell>
        </row>
        <row r="140">
          <cell r="I140">
            <v>250</v>
          </cell>
          <cell r="Z140">
            <v>650</v>
          </cell>
        </row>
        <row r="141">
          <cell r="I141">
            <v>250</v>
          </cell>
          <cell r="Z141">
            <v>650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topLeftCell="A46" workbookViewId="0">
      <selection activeCell="L46" sqref="L46:N46"/>
    </sheetView>
  </sheetViews>
  <sheetFormatPr defaultColWidth="8.6640625" defaultRowHeight="14.4" x14ac:dyDescent="0.3"/>
  <cols>
    <col min="1" max="1" width="6.109375" customWidth="1"/>
    <col min="6" max="6" width="3.88671875" customWidth="1"/>
    <col min="8" max="8" width="0.33203125" customWidth="1"/>
    <col min="9" max="9" width="6.5546875" customWidth="1"/>
    <col min="10" max="10" width="3.5546875" customWidth="1"/>
    <col min="11" max="11" width="3.109375" customWidth="1"/>
    <col min="12" max="13" width="5.109375" customWidth="1"/>
    <col min="14" max="14" width="5.5546875" customWidth="1"/>
    <col min="15" max="15" width="7.88671875" customWidth="1"/>
    <col min="16" max="16" width="3" customWidth="1"/>
  </cols>
  <sheetData>
    <row r="1" spans="1:16" ht="18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" customHeight="1" x14ac:dyDescent="0.35">
      <c r="A2" s="2"/>
      <c r="B2" s="2"/>
      <c r="C2" s="2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</row>
    <row r="3" spans="1:16" ht="14.4" customHeight="1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9.25" customHeight="1" x14ac:dyDescent="0.3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4.4" customHeight="1" x14ac:dyDescent="0.3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" customHeight="1" x14ac:dyDescent="0.3">
      <c r="A6" s="7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4.4" customHeight="1" x14ac:dyDescent="0.3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4.4" customHeight="1" x14ac:dyDescent="0.3">
      <c r="A8" s="10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4.4" customHeight="1" x14ac:dyDescent="0.3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30" customHeight="1" x14ac:dyDescent="0.3">
      <c r="A10" s="7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21" customHeight="1" x14ac:dyDescent="0.3">
      <c r="A11" s="11" t="s">
        <v>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9.25" customHeight="1" x14ac:dyDescent="0.3">
      <c r="A12" s="12" t="s">
        <v>10</v>
      </c>
      <c r="B12" s="12"/>
      <c r="C12" s="12"/>
      <c r="D12" s="12"/>
      <c r="E12" s="12"/>
      <c r="F12" s="12"/>
      <c r="G12" s="12"/>
      <c r="H12" s="12"/>
      <c r="I12" s="12"/>
      <c r="J12" s="12" t="s">
        <v>11</v>
      </c>
      <c r="K12" s="12"/>
      <c r="L12" s="13" t="s">
        <v>12</v>
      </c>
      <c r="M12" s="13"/>
      <c r="N12" s="13"/>
      <c r="O12" s="12" t="s">
        <v>13</v>
      </c>
      <c r="P12" s="12"/>
    </row>
    <row r="13" spans="1:16" x14ac:dyDescent="0.3">
      <c r="A13" s="12">
        <v>1</v>
      </c>
      <c r="B13" s="12"/>
      <c r="C13" s="12"/>
      <c r="D13" s="12"/>
      <c r="E13" s="12"/>
      <c r="F13" s="12"/>
      <c r="G13" s="12"/>
      <c r="H13" s="12"/>
      <c r="I13" s="12"/>
      <c r="J13" s="13">
        <v>2</v>
      </c>
      <c r="K13" s="13"/>
      <c r="L13" s="13">
        <v>3</v>
      </c>
      <c r="M13" s="13"/>
      <c r="N13" s="13"/>
      <c r="O13" s="13">
        <v>4</v>
      </c>
      <c r="P13" s="13"/>
    </row>
    <row r="14" spans="1:16" ht="14.4" customHeight="1" x14ac:dyDescent="0.3">
      <c r="A14" s="14">
        <v>1</v>
      </c>
      <c r="B14" s="15" t="s">
        <v>14</v>
      </c>
      <c r="C14" s="16"/>
      <c r="D14" s="16"/>
      <c r="E14" s="16"/>
      <c r="F14" s="16"/>
      <c r="G14" s="16"/>
      <c r="H14" s="16"/>
      <c r="I14" s="16"/>
      <c r="J14" s="17">
        <v>10</v>
      </c>
      <c r="K14" s="17"/>
      <c r="L14" s="18">
        <f>SUM(L16+L22)</f>
        <v>560580</v>
      </c>
      <c r="M14" s="18"/>
      <c r="N14" s="18"/>
      <c r="O14" s="19"/>
      <c r="P14" s="19"/>
    </row>
    <row r="15" spans="1:16" ht="14.4" customHeight="1" x14ac:dyDescent="0.3">
      <c r="A15" s="20"/>
      <c r="B15" s="21" t="s">
        <v>15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</row>
    <row r="16" spans="1:16" ht="27" customHeight="1" x14ac:dyDescent="0.3">
      <c r="A16" s="23" t="s">
        <v>16</v>
      </c>
      <c r="B16" s="16" t="s">
        <v>17</v>
      </c>
      <c r="C16" s="16"/>
      <c r="D16" s="16"/>
      <c r="E16" s="16"/>
      <c r="F16" s="16"/>
      <c r="G16" s="16"/>
      <c r="H16" s="16"/>
      <c r="I16" s="16"/>
      <c r="J16" s="24">
        <v>20</v>
      </c>
      <c r="K16" s="24"/>
      <c r="L16" s="25">
        <f>SUM(L18:N21)</f>
        <v>560580</v>
      </c>
      <c r="M16" s="25"/>
      <c r="N16" s="25"/>
      <c r="O16" s="19"/>
      <c r="P16" s="19"/>
    </row>
    <row r="17" spans="1:16" x14ac:dyDescent="0.3">
      <c r="A17" s="20"/>
      <c r="B17" s="21" t="s">
        <v>18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ht="14.4" customHeight="1" x14ac:dyDescent="0.3">
      <c r="A18" s="23" t="s">
        <v>19</v>
      </c>
      <c r="B18" s="16" t="s">
        <v>20</v>
      </c>
      <c r="C18" s="16"/>
      <c r="D18" s="16"/>
      <c r="E18" s="16"/>
      <c r="F18" s="16"/>
      <c r="G18" s="16"/>
      <c r="H18" s="16"/>
      <c r="I18" s="16"/>
      <c r="J18" s="24">
        <v>30</v>
      </c>
      <c r="K18" s="24"/>
      <c r="L18" s="26">
        <v>558000</v>
      </c>
      <c r="M18" s="26"/>
      <c r="N18" s="26"/>
      <c r="O18" s="19"/>
      <c r="P18" s="19"/>
    </row>
    <row r="19" spans="1:16" ht="27" customHeight="1" x14ac:dyDescent="0.3">
      <c r="A19" s="23" t="s">
        <v>21</v>
      </c>
      <c r="B19" s="16" t="s">
        <v>22</v>
      </c>
      <c r="C19" s="16"/>
      <c r="D19" s="16"/>
      <c r="E19" s="16"/>
      <c r="F19" s="16"/>
      <c r="G19" s="16"/>
      <c r="H19" s="16"/>
      <c r="I19" s="16"/>
      <c r="J19" s="24">
        <v>40</v>
      </c>
      <c r="K19" s="24"/>
      <c r="L19" s="26">
        <v>0</v>
      </c>
      <c r="M19" s="26"/>
      <c r="N19" s="26"/>
      <c r="O19" s="19"/>
      <c r="P19" s="19"/>
    </row>
    <row r="20" spans="1:16" ht="14.4" customHeight="1" x14ac:dyDescent="0.3">
      <c r="A20" s="23" t="s">
        <v>23</v>
      </c>
      <c r="B20" s="16" t="s">
        <v>24</v>
      </c>
      <c r="C20" s="16"/>
      <c r="D20" s="16"/>
      <c r="E20" s="16"/>
      <c r="F20" s="16"/>
      <c r="G20" s="16"/>
      <c r="H20" s="16"/>
      <c r="I20" s="16"/>
      <c r="J20" s="24">
        <v>50</v>
      </c>
      <c r="K20" s="24"/>
      <c r="L20" s="26">
        <v>2580</v>
      </c>
      <c r="M20" s="26"/>
      <c r="N20" s="26"/>
      <c r="O20" s="19"/>
      <c r="P20" s="19"/>
    </row>
    <row r="21" spans="1:16" ht="14.4" customHeight="1" x14ac:dyDescent="0.3">
      <c r="A21" s="23" t="s">
        <v>25</v>
      </c>
      <c r="B21" s="16" t="s">
        <v>26</v>
      </c>
      <c r="C21" s="16"/>
      <c r="D21" s="16"/>
      <c r="E21" s="16"/>
      <c r="F21" s="16"/>
      <c r="G21" s="16"/>
      <c r="H21" s="16"/>
      <c r="I21" s="16"/>
      <c r="J21" s="24">
        <v>60</v>
      </c>
      <c r="K21" s="24"/>
      <c r="L21" s="26">
        <f>SUMIF('[1]Форма № 1'!N16:P25,"=60",'[1]Форма № 1'!Q16:S25)</f>
        <v>0</v>
      </c>
      <c r="M21" s="26"/>
      <c r="N21" s="26"/>
      <c r="O21" s="19"/>
      <c r="P21" s="19"/>
    </row>
    <row r="22" spans="1:16" ht="39" customHeight="1" x14ac:dyDescent="0.3">
      <c r="A22" s="23" t="s">
        <v>27</v>
      </c>
      <c r="B22" s="16" t="s">
        <v>28</v>
      </c>
      <c r="C22" s="16"/>
      <c r="D22" s="16"/>
      <c r="E22" s="16"/>
      <c r="F22" s="16"/>
      <c r="G22" s="16"/>
      <c r="H22" s="16"/>
      <c r="I22" s="16"/>
      <c r="J22" s="24">
        <v>70</v>
      </c>
      <c r="K22" s="24"/>
      <c r="L22" s="25">
        <f>SUM(L24:L26)</f>
        <v>0</v>
      </c>
      <c r="M22" s="25"/>
      <c r="N22" s="25"/>
      <c r="O22" s="19"/>
      <c r="P22" s="19"/>
    </row>
    <row r="23" spans="1:16" x14ac:dyDescent="0.3">
      <c r="A23" s="20"/>
      <c r="B23" s="21" t="s">
        <v>18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</row>
    <row r="24" spans="1:16" ht="14.4" customHeight="1" x14ac:dyDescent="0.3">
      <c r="A24" s="23" t="s">
        <v>29</v>
      </c>
      <c r="B24" s="16" t="s">
        <v>20</v>
      </c>
      <c r="C24" s="16"/>
      <c r="D24" s="16"/>
      <c r="E24" s="16"/>
      <c r="F24" s="16"/>
      <c r="G24" s="16"/>
      <c r="H24" s="16"/>
      <c r="I24" s="16"/>
      <c r="J24" s="24">
        <v>80</v>
      </c>
      <c r="K24" s="24"/>
      <c r="L24" s="26">
        <f>SUMIF('[1]Форма № 1'!N16:P25,"=80",'[1]Форма № 1'!Q16:S25)</f>
        <v>0</v>
      </c>
      <c r="M24" s="26"/>
      <c r="N24" s="26"/>
      <c r="O24" s="19"/>
      <c r="P24" s="19"/>
    </row>
    <row r="25" spans="1:16" ht="14.4" customHeight="1" x14ac:dyDescent="0.3">
      <c r="A25" s="23" t="s">
        <v>30</v>
      </c>
      <c r="B25" s="16" t="s">
        <v>31</v>
      </c>
      <c r="C25" s="16"/>
      <c r="D25" s="16"/>
      <c r="E25" s="16"/>
      <c r="F25" s="16"/>
      <c r="G25" s="16"/>
      <c r="H25" s="16"/>
      <c r="I25" s="16"/>
      <c r="J25" s="24">
        <v>90</v>
      </c>
      <c r="K25" s="24"/>
      <c r="L25" s="26">
        <f>SUMIF('[1]Форма № 1'!N16:P25,"=90",'[1]Форма № 1'!Q16:S25)</f>
        <v>0</v>
      </c>
      <c r="M25" s="26"/>
      <c r="N25" s="26"/>
      <c r="O25" s="19"/>
      <c r="P25" s="19"/>
    </row>
    <row r="26" spans="1:16" ht="14.4" customHeight="1" x14ac:dyDescent="0.3">
      <c r="A26" s="23" t="s">
        <v>32</v>
      </c>
      <c r="B26" s="16" t="s">
        <v>33</v>
      </c>
      <c r="C26" s="16"/>
      <c r="D26" s="16"/>
      <c r="E26" s="16"/>
      <c r="F26" s="16"/>
      <c r="G26" s="16"/>
      <c r="H26" s="16"/>
      <c r="I26" s="16"/>
      <c r="J26" s="24">
        <v>100</v>
      </c>
      <c r="K26" s="24"/>
      <c r="L26" s="26">
        <f>SUMIF('[1]Форма № 1'!N16:P25,"=100",'[1]Форма № 1'!Q16:S25)</f>
        <v>0</v>
      </c>
      <c r="M26" s="26"/>
      <c r="N26" s="26"/>
      <c r="O26" s="19"/>
      <c r="P26" s="19"/>
    </row>
    <row r="27" spans="1:16" ht="14.4" customHeight="1" x14ac:dyDescent="0.3">
      <c r="A27" s="14" t="s">
        <v>34</v>
      </c>
      <c r="B27" s="16" t="s">
        <v>35</v>
      </c>
      <c r="C27" s="16"/>
      <c r="D27" s="16"/>
      <c r="E27" s="16"/>
      <c r="F27" s="16"/>
      <c r="G27" s="16"/>
      <c r="H27" s="16"/>
      <c r="I27" s="16"/>
      <c r="J27" s="17">
        <v>110</v>
      </c>
      <c r="K27" s="17"/>
      <c r="L27" s="27">
        <f>L29+L30+L35</f>
        <v>0</v>
      </c>
      <c r="M27" s="27"/>
      <c r="N27" s="27"/>
      <c r="O27" s="19"/>
      <c r="P27" s="19"/>
    </row>
    <row r="28" spans="1:16" ht="14.4" customHeight="1" x14ac:dyDescent="0.3">
      <c r="A28" s="20"/>
      <c r="B28" s="21" t="s">
        <v>36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ht="14.4" customHeight="1" x14ac:dyDescent="0.3">
      <c r="A29" s="23" t="s">
        <v>37</v>
      </c>
      <c r="B29" s="16" t="s">
        <v>38</v>
      </c>
      <c r="C29" s="16"/>
      <c r="D29" s="16"/>
      <c r="E29" s="16"/>
      <c r="F29" s="16"/>
      <c r="G29" s="16"/>
      <c r="H29" s="16"/>
      <c r="I29" s="16"/>
      <c r="J29" s="24">
        <v>120</v>
      </c>
      <c r="K29" s="24"/>
      <c r="L29" s="26">
        <f>SUMIF('[1]Форма № 1'!N40:P41,"=120",'[1]Форма № 1'!Q40:S41)</f>
        <v>0</v>
      </c>
      <c r="M29" s="26"/>
      <c r="N29" s="26"/>
      <c r="O29" s="19"/>
      <c r="P29" s="19"/>
    </row>
    <row r="30" spans="1:16" ht="27" customHeight="1" x14ac:dyDescent="0.3">
      <c r="A30" s="23" t="s">
        <v>39</v>
      </c>
      <c r="B30" s="16" t="s">
        <v>40</v>
      </c>
      <c r="C30" s="16"/>
      <c r="D30" s="16"/>
      <c r="E30" s="16"/>
      <c r="F30" s="16"/>
      <c r="G30" s="16"/>
      <c r="H30" s="16"/>
      <c r="I30" s="16"/>
      <c r="J30" s="24">
        <v>130</v>
      </c>
      <c r="K30" s="24"/>
      <c r="L30" s="28">
        <f>SUM(L32:N34)</f>
        <v>0</v>
      </c>
      <c r="M30" s="28"/>
      <c r="N30" s="28"/>
      <c r="O30" s="19"/>
      <c r="P30" s="19"/>
    </row>
    <row r="31" spans="1:16" x14ac:dyDescent="0.3">
      <c r="A31" s="20"/>
      <c r="B31" s="21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</row>
    <row r="32" spans="1:16" ht="27" customHeight="1" x14ac:dyDescent="0.3">
      <c r="A32" s="23" t="s">
        <v>41</v>
      </c>
      <c r="B32" s="16" t="s">
        <v>42</v>
      </c>
      <c r="C32" s="16"/>
      <c r="D32" s="16"/>
      <c r="E32" s="16"/>
      <c r="F32" s="16"/>
      <c r="G32" s="16"/>
      <c r="H32" s="16"/>
      <c r="I32" s="16"/>
      <c r="J32" s="24">
        <v>140</v>
      </c>
      <c r="K32" s="24"/>
      <c r="L32" s="26">
        <f>SUMIF('[1]Форма № 1'!N40:P41,"=140",'[1]Форма № 1'!Q40:S41)</f>
        <v>0</v>
      </c>
      <c r="M32" s="26"/>
      <c r="N32" s="26"/>
      <c r="O32" s="19"/>
      <c r="P32" s="19"/>
    </row>
    <row r="33" spans="1:16" ht="39" customHeight="1" x14ac:dyDescent="0.3">
      <c r="A33" s="23" t="s">
        <v>43</v>
      </c>
      <c r="B33" s="16" t="s">
        <v>44</v>
      </c>
      <c r="C33" s="16"/>
      <c r="D33" s="16"/>
      <c r="E33" s="16"/>
      <c r="F33" s="16"/>
      <c r="G33" s="16"/>
      <c r="H33" s="16"/>
      <c r="I33" s="16"/>
      <c r="J33" s="24">
        <v>150</v>
      </c>
      <c r="K33" s="24"/>
      <c r="L33" s="26">
        <f>SUMIF('[1]Форма № 1'!N40:P41,"=150",'[1]Форма № 1'!Q40:S41)</f>
        <v>0</v>
      </c>
      <c r="M33" s="26"/>
      <c r="N33" s="26"/>
      <c r="O33" s="19"/>
      <c r="P33" s="19"/>
    </row>
    <row r="34" spans="1:16" ht="12.75" customHeight="1" x14ac:dyDescent="0.3">
      <c r="A34" s="23" t="s">
        <v>45</v>
      </c>
      <c r="B34" s="29" t="s">
        <v>46</v>
      </c>
      <c r="C34" s="21"/>
      <c r="D34" s="21"/>
      <c r="E34" s="21"/>
      <c r="F34" s="21"/>
      <c r="G34" s="21"/>
      <c r="H34" s="21"/>
      <c r="I34" s="22"/>
      <c r="J34" s="30">
        <v>160</v>
      </c>
      <c r="K34" s="31"/>
      <c r="L34" s="32">
        <f>SUMIF('[1]Форма № 1'!N40:P41,"=160",'[1]Форма № 1'!Q40:S41)</f>
        <v>0</v>
      </c>
      <c r="M34" s="33"/>
      <c r="N34" s="34"/>
      <c r="O34" s="35"/>
      <c r="P34" s="36"/>
    </row>
    <row r="35" spans="1:16" ht="27" customHeight="1" x14ac:dyDescent="0.3">
      <c r="A35" s="23" t="s">
        <v>47</v>
      </c>
      <c r="B35" s="16" t="s">
        <v>48</v>
      </c>
      <c r="C35" s="16"/>
      <c r="D35" s="16"/>
      <c r="E35" s="16"/>
      <c r="F35" s="16"/>
      <c r="G35" s="16"/>
      <c r="H35" s="16"/>
      <c r="I35" s="16"/>
      <c r="J35" s="24">
        <v>170</v>
      </c>
      <c r="K35" s="24"/>
      <c r="L35" s="32">
        <f>SUMIF('[1]Форма № 1'!N40:P41,"=170",'[1]Форма № 1'!Q40:S41)</f>
        <v>0</v>
      </c>
      <c r="M35" s="33"/>
      <c r="N35" s="34"/>
      <c r="O35" s="19"/>
      <c r="P35" s="19"/>
    </row>
    <row r="36" spans="1:16" ht="14.4" customHeight="1" x14ac:dyDescent="0.3">
      <c r="A36" s="14" t="s">
        <v>49</v>
      </c>
      <c r="B36" s="15" t="s">
        <v>50</v>
      </c>
      <c r="C36" s="16"/>
      <c r="D36" s="16"/>
      <c r="E36" s="16"/>
      <c r="F36" s="16"/>
      <c r="G36" s="16"/>
      <c r="H36" s="16"/>
      <c r="I36" s="16"/>
      <c r="J36" s="17">
        <v>180</v>
      </c>
      <c r="K36" s="17"/>
      <c r="L36" s="27">
        <f>SUM(L38,L40:N46)</f>
        <v>557187.6</v>
      </c>
      <c r="M36" s="27"/>
      <c r="N36" s="27"/>
      <c r="O36" s="19"/>
      <c r="P36" s="19"/>
    </row>
    <row r="37" spans="1:16" ht="14.4" customHeight="1" x14ac:dyDescent="0.3">
      <c r="A37" s="20"/>
      <c r="B37" s="21" t="s">
        <v>15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</row>
    <row r="38" spans="1:16" ht="14.4" customHeight="1" x14ac:dyDescent="0.3">
      <c r="A38" s="23" t="s">
        <v>51</v>
      </c>
      <c r="B38" s="16" t="s">
        <v>52</v>
      </c>
      <c r="C38" s="16"/>
      <c r="D38" s="16"/>
      <c r="E38" s="16"/>
      <c r="F38" s="16"/>
      <c r="G38" s="16"/>
      <c r="H38" s="16"/>
      <c r="I38" s="16"/>
      <c r="J38" s="24">
        <v>190</v>
      </c>
      <c r="K38" s="24"/>
      <c r="L38" s="26">
        <v>369626</v>
      </c>
      <c r="M38" s="26"/>
      <c r="N38" s="26"/>
      <c r="O38" s="19"/>
      <c r="P38" s="19"/>
    </row>
    <row r="39" spans="1:16" ht="27" customHeight="1" x14ac:dyDescent="0.3">
      <c r="A39" s="23" t="s">
        <v>53</v>
      </c>
      <c r="B39" s="16" t="s">
        <v>54</v>
      </c>
      <c r="C39" s="16"/>
      <c r="D39" s="16"/>
      <c r="E39" s="16"/>
      <c r="F39" s="16"/>
      <c r="G39" s="16"/>
      <c r="H39" s="16"/>
      <c r="I39" s="16"/>
      <c r="J39" s="24">
        <v>200</v>
      </c>
      <c r="K39" s="24"/>
      <c r="L39" s="28">
        <v>355890</v>
      </c>
      <c r="M39" s="28"/>
      <c r="N39" s="28"/>
      <c r="O39" s="19"/>
      <c r="P39" s="19"/>
    </row>
    <row r="40" spans="1:16" ht="14.4" customHeight="1" x14ac:dyDescent="0.3">
      <c r="A40" s="23" t="s">
        <v>55</v>
      </c>
      <c r="B40" s="16" t="s">
        <v>56</v>
      </c>
      <c r="C40" s="16"/>
      <c r="D40" s="16"/>
      <c r="E40" s="16"/>
      <c r="F40" s="16"/>
      <c r="G40" s="16"/>
      <c r="H40" s="16"/>
      <c r="I40" s="16"/>
      <c r="J40" s="24">
        <v>210</v>
      </c>
      <c r="K40" s="24"/>
      <c r="L40" s="26">
        <v>0</v>
      </c>
      <c r="M40" s="26"/>
      <c r="N40" s="26"/>
      <c r="O40" s="19"/>
      <c r="P40" s="19"/>
    </row>
    <row r="41" spans="1:16" ht="27.75" customHeight="1" x14ac:dyDescent="0.3">
      <c r="A41" s="23" t="s">
        <v>57</v>
      </c>
      <c r="B41" s="16" t="s">
        <v>58</v>
      </c>
      <c r="C41" s="16"/>
      <c r="D41" s="16"/>
      <c r="E41" s="16"/>
      <c r="F41" s="16"/>
      <c r="G41" s="16"/>
      <c r="H41" s="16"/>
      <c r="I41" s="16"/>
      <c r="J41" s="24">
        <v>220</v>
      </c>
      <c r="K41" s="24"/>
      <c r="L41" s="26">
        <v>0</v>
      </c>
      <c r="M41" s="26"/>
      <c r="N41" s="26"/>
      <c r="O41" s="19"/>
      <c r="P41" s="19"/>
    </row>
    <row r="42" spans="1:16" ht="27" customHeight="1" x14ac:dyDescent="0.3">
      <c r="A42" s="23" t="s">
        <v>59</v>
      </c>
      <c r="B42" s="16" t="s">
        <v>60</v>
      </c>
      <c r="C42" s="16"/>
      <c r="D42" s="16"/>
      <c r="E42" s="16"/>
      <c r="F42" s="16"/>
      <c r="G42" s="16"/>
      <c r="H42" s="16"/>
      <c r="I42" s="16"/>
      <c r="J42" s="24">
        <v>230</v>
      </c>
      <c r="K42" s="24"/>
      <c r="L42" s="26">
        <v>136261.6</v>
      </c>
      <c r="M42" s="26"/>
      <c r="N42" s="26"/>
      <c r="O42" s="19"/>
      <c r="P42" s="19"/>
    </row>
    <row r="43" spans="1:16" ht="14.4" customHeight="1" x14ac:dyDescent="0.3">
      <c r="A43" s="23" t="s">
        <v>61</v>
      </c>
      <c r="B43" s="16" t="s">
        <v>62</v>
      </c>
      <c r="C43" s="16"/>
      <c r="D43" s="16"/>
      <c r="E43" s="16"/>
      <c r="F43" s="16"/>
      <c r="G43" s="16"/>
      <c r="H43" s="16"/>
      <c r="I43" s="16"/>
      <c r="J43" s="24">
        <v>240</v>
      </c>
      <c r="K43" s="24"/>
      <c r="L43" s="26">
        <v>0</v>
      </c>
      <c r="M43" s="26"/>
      <c r="N43" s="26"/>
      <c r="O43" s="19"/>
      <c r="P43" s="19"/>
    </row>
    <row r="44" spans="1:16" ht="27" customHeight="1" x14ac:dyDescent="0.3">
      <c r="A44" s="23" t="s">
        <v>63</v>
      </c>
      <c r="B44" s="16" t="s">
        <v>64</v>
      </c>
      <c r="C44" s="16"/>
      <c r="D44" s="16"/>
      <c r="E44" s="16"/>
      <c r="F44" s="16"/>
      <c r="G44" s="16"/>
      <c r="H44" s="16"/>
      <c r="I44" s="16"/>
      <c r="J44" s="24">
        <v>250</v>
      </c>
      <c r="K44" s="24"/>
      <c r="L44" s="26">
        <v>1300</v>
      </c>
      <c r="M44" s="26"/>
      <c r="N44" s="26"/>
      <c r="O44" s="19"/>
      <c r="P44" s="19"/>
    </row>
    <row r="45" spans="1:16" ht="27" customHeight="1" x14ac:dyDescent="0.3">
      <c r="A45" s="23" t="s">
        <v>65</v>
      </c>
      <c r="B45" s="16" t="s">
        <v>66</v>
      </c>
      <c r="C45" s="16"/>
      <c r="D45" s="16"/>
      <c r="E45" s="16"/>
      <c r="F45" s="16"/>
      <c r="G45" s="16"/>
      <c r="H45" s="16"/>
      <c r="I45" s="16"/>
      <c r="J45" s="24">
        <v>260</v>
      </c>
      <c r="K45" s="24"/>
      <c r="L45" s="26">
        <f>SUMIF('[1]Форма № 1'!I142:K142,"=260",'[1]Форма № 1'!Z142:AC142)</f>
        <v>0</v>
      </c>
      <c r="M45" s="26"/>
      <c r="N45" s="26"/>
      <c r="O45" s="19"/>
      <c r="P45" s="19"/>
    </row>
    <row r="46" spans="1:16" ht="27" customHeight="1" x14ac:dyDescent="0.3">
      <c r="A46" s="23" t="s">
        <v>67</v>
      </c>
      <c r="B46" s="16" t="s">
        <v>68</v>
      </c>
      <c r="C46" s="16"/>
      <c r="D46" s="16"/>
      <c r="E46" s="16"/>
      <c r="F46" s="16"/>
      <c r="G46" s="16"/>
      <c r="H46" s="16"/>
      <c r="I46" s="16"/>
      <c r="J46" s="24">
        <v>270</v>
      </c>
      <c r="K46" s="24"/>
      <c r="L46" s="26">
        <v>50000</v>
      </c>
      <c r="M46" s="26"/>
      <c r="N46" s="26"/>
      <c r="O46" s="19"/>
      <c r="P46" s="19"/>
    </row>
    <row r="47" spans="1:16" ht="39" customHeight="1" x14ac:dyDescent="0.3">
      <c r="A47" s="14" t="s">
        <v>69</v>
      </c>
      <c r="B47" s="15" t="s">
        <v>70</v>
      </c>
      <c r="C47" s="15"/>
      <c r="D47" s="15"/>
      <c r="E47" s="15"/>
      <c r="F47" s="15"/>
      <c r="G47" s="15"/>
      <c r="H47" s="15"/>
      <c r="I47" s="15"/>
      <c r="J47" s="17">
        <v>280</v>
      </c>
      <c r="K47" s="17"/>
      <c r="L47" s="27">
        <f>SUMIF('[1]Форма № 1'!I42:K142,"=280",'[1]Форма № 1'!Z42:AC142)</f>
        <v>0</v>
      </c>
      <c r="M47" s="27"/>
      <c r="N47" s="27"/>
      <c r="O47" s="19"/>
      <c r="P47" s="19"/>
    </row>
    <row r="48" spans="1:16" ht="27" customHeight="1" x14ac:dyDescent="0.3">
      <c r="A48" s="14" t="s">
        <v>71</v>
      </c>
      <c r="B48" s="16" t="s">
        <v>72</v>
      </c>
      <c r="C48" s="16"/>
      <c r="D48" s="16"/>
      <c r="E48" s="16"/>
      <c r="F48" s="16"/>
      <c r="G48" s="16"/>
      <c r="H48" s="16"/>
      <c r="I48" s="16"/>
      <c r="J48" s="17">
        <v>290</v>
      </c>
      <c r="K48" s="17"/>
      <c r="L48" s="27">
        <f>L14-L27-L36-L47</f>
        <v>3392.4000000000233</v>
      </c>
      <c r="M48" s="27"/>
      <c r="N48" s="27"/>
      <c r="O48" s="19"/>
      <c r="P48" s="19"/>
    </row>
    <row r="49" spans="1:16" ht="60.75" customHeight="1" x14ac:dyDescent="0.3">
      <c r="A49" s="37" t="s">
        <v>73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 ht="15.6" x14ac:dyDescent="0.3">
      <c r="A50" s="38"/>
      <c r="B50" s="38"/>
      <c r="C50" s="38"/>
      <c r="D50" s="38"/>
      <c r="E50" s="38"/>
      <c r="F50" s="38"/>
      <c r="G50" s="38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34.5" customHeight="1" x14ac:dyDescent="0.3">
      <c r="A51" s="40" t="s">
        <v>74</v>
      </c>
      <c r="B51" s="40"/>
      <c r="C51" s="40"/>
      <c r="D51" s="40"/>
      <c r="E51" s="40"/>
      <c r="F51" s="40"/>
      <c r="G51" s="40"/>
      <c r="H51" s="41"/>
      <c r="I51" s="41"/>
      <c r="J51" s="42"/>
      <c r="K51" s="42"/>
      <c r="L51" s="43" t="s">
        <v>75</v>
      </c>
      <c r="M51" s="44"/>
      <c r="N51" s="44"/>
      <c r="O51" s="44"/>
      <c r="P51" s="44"/>
    </row>
    <row r="52" spans="1:16" ht="12.75" customHeight="1" x14ac:dyDescent="0.3">
      <c r="A52" s="45"/>
      <c r="B52" s="46"/>
      <c r="C52" s="47"/>
      <c r="D52" s="46"/>
      <c r="E52" s="47"/>
      <c r="F52" s="48"/>
      <c r="G52" s="47"/>
      <c r="H52" s="49"/>
      <c r="J52" s="6" t="s">
        <v>76</v>
      </c>
      <c r="K52" s="6"/>
      <c r="L52" s="6"/>
      <c r="M52" s="6"/>
      <c r="N52" s="6"/>
      <c r="O52" s="6"/>
      <c r="P52" s="6"/>
    </row>
    <row r="53" spans="1:16" x14ac:dyDescent="0.3">
      <c r="I53" s="50" t="s">
        <v>77</v>
      </c>
    </row>
  </sheetData>
  <mergeCells count="146">
    <mergeCell ref="A51:G51"/>
    <mergeCell ref="L51:P51"/>
    <mergeCell ref="J52:P52"/>
    <mergeCell ref="B48:I48"/>
    <mergeCell ref="J48:K48"/>
    <mergeCell ref="L48:N48"/>
    <mergeCell ref="O48:P48"/>
    <mergeCell ref="A49:P49"/>
    <mergeCell ref="A50:G50"/>
    <mergeCell ref="B46:I46"/>
    <mergeCell ref="J46:K46"/>
    <mergeCell ref="L46:N46"/>
    <mergeCell ref="O46:P46"/>
    <mergeCell ref="B47:I47"/>
    <mergeCell ref="J47:K47"/>
    <mergeCell ref="L47:N47"/>
    <mergeCell ref="O47:P47"/>
    <mergeCell ref="B44:I44"/>
    <mergeCell ref="J44:K44"/>
    <mergeCell ref="L44:N44"/>
    <mergeCell ref="O44:P44"/>
    <mergeCell ref="B45:I45"/>
    <mergeCell ref="J45:K45"/>
    <mergeCell ref="L45:N45"/>
    <mergeCell ref="O45:P45"/>
    <mergeCell ref="B42:I42"/>
    <mergeCell ref="J42:K42"/>
    <mergeCell ref="L42:N42"/>
    <mergeCell ref="O42:P42"/>
    <mergeCell ref="B43:I43"/>
    <mergeCell ref="J43:K43"/>
    <mergeCell ref="L43:N43"/>
    <mergeCell ref="O43:P43"/>
    <mergeCell ref="B40:I40"/>
    <mergeCell ref="J40:K40"/>
    <mergeCell ref="L40:N40"/>
    <mergeCell ref="O40:P40"/>
    <mergeCell ref="B41:I41"/>
    <mergeCell ref="J41:K41"/>
    <mergeCell ref="L41:N41"/>
    <mergeCell ref="O41:P41"/>
    <mergeCell ref="B37:P37"/>
    <mergeCell ref="B38:I38"/>
    <mergeCell ref="J38:K38"/>
    <mergeCell ref="L38:N38"/>
    <mergeCell ref="O38:P38"/>
    <mergeCell ref="B39:I39"/>
    <mergeCell ref="J39:K39"/>
    <mergeCell ref="L39:N39"/>
    <mergeCell ref="O39:P39"/>
    <mergeCell ref="B35:I35"/>
    <mergeCell ref="J35:K35"/>
    <mergeCell ref="L35:N35"/>
    <mergeCell ref="O35:P35"/>
    <mergeCell ref="B36:I36"/>
    <mergeCell ref="J36:K36"/>
    <mergeCell ref="L36:N36"/>
    <mergeCell ref="O36:P36"/>
    <mergeCell ref="B33:I33"/>
    <mergeCell ref="J33:K33"/>
    <mergeCell ref="L33:N33"/>
    <mergeCell ref="O33:P33"/>
    <mergeCell ref="B34:I34"/>
    <mergeCell ref="J34:K34"/>
    <mergeCell ref="L34:N34"/>
    <mergeCell ref="O34:P34"/>
    <mergeCell ref="B30:I30"/>
    <mergeCell ref="J30:K30"/>
    <mergeCell ref="L30:N30"/>
    <mergeCell ref="O30:P30"/>
    <mergeCell ref="B31:P31"/>
    <mergeCell ref="B32:I32"/>
    <mergeCell ref="J32:K32"/>
    <mergeCell ref="L32:N32"/>
    <mergeCell ref="O32:P32"/>
    <mergeCell ref="B27:I27"/>
    <mergeCell ref="J27:K27"/>
    <mergeCell ref="L27:N27"/>
    <mergeCell ref="O27:P27"/>
    <mergeCell ref="B28:P28"/>
    <mergeCell ref="B29:I29"/>
    <mergeCell ref="J29:K29"/>
    <mergeCell ref="L29:N29"/>
    <mergeCell ref="O29:P29"/>
    <mergeCell ref="B25:I25"/>
    <mergeCell ref="J25:K25"/>
    <mergeCell ref="L25:N25"/>
    <mergeCell ref="O25:P25"/>
    <mergeCell ref="B26:I26"/>
    <mergeCell ref="J26:K26"/>
    <mergeCell ref="L26:N26"/>
    <mergeCell ref="O26:P26"/>
    <mergeCell ref="B22:I22"/>
    <mergeCell ref="J22:K22"/>
    <mergeCell ref="L22:N22"/>
    <mergeCell ref="O22:P22"/>
    <mergeCell ref="B23:P23"/>
    <mergeCell ref="B24:I24"/>
    <mergeCell ref="J24:K24"/>
    <mergeCell ref="L24:N24"/>
    <mergeCell ref="O24:P24"/>
    <mergeCell ref="B20:I20"/>
    <mergeCell ref="J20:K20"/>
    <mergeCell ref="L20:N20"/>
    <mergeCell ref="O20:P20"/>
    <mergeCell ref="B21:I21"/>
    <mergeCell ref="J21:K21"/>
    <mergeCell ref="L21:N21"/>
    <mergeCell ref="O21:P21"/>
    <mergeCell ref="B18:I18"/>
    <mergeCell ref="J18:K18"/>
    <mergeCell ref="L18:N18"/>
    <mergeCell ref="O18:P18"/>
    <mergeCell ref="B19:I19"/>
    <mergeCell ref="J19:K19"/>
    <mergeCell ref="L19:N19"/>
    <mergeCell ref="O19:P19"/>
    <mergeCell ref="B15:P15"/>
    <mergeCell ref="B16:I16"/>
    <mergeCell ref="J16:K16"/>
    <mergeCell ref="L16:N16"/>
    <mergeCell ref="O16:P16"/>
    <mergeCell ref="B17:P17"/>
    <mergeCell ref="A13:I13"/>
    <mergeCell ref="J13:K13"/>
    <mergeCell ref="L13:N13"/>
    <mergeCell ref="O13:P13"/>
    <mergeCell ref="B14:I14"/>
    <mergeCell ref="J14:K14"/>
    <mergeCell ref="L14:N14"/>
    <mergeCell ref="O14:P14"/>
    <mergeCell ref="A7:P7"/>
    <mergeCell ref="A8:P8"/>
    <mergeCell ref="A9:P9"/>
    <mergeCell ref="A10:P10"/>
    <mergeCell ref="A11:P11"/>
    <mergeCell ref="A12:I12"/>
    <mergeCell ref="J12:K12"/>
    <mergeCell ref="L12:N12"/>
    <mergeCell ref="O12:P12"/>
    <mergeCell ref="A1:P1"/>
    <mergeCell ref="D2:H2"/>
    <mergeCell ref="A3:P3"/>
    <mergeCell ref="A4:P4"/>
    <mergeCell ref="A5:P5"/>
    <mergeCell ref="A6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2016-10-19T14:19:13Z</dcterms:created>
  <dcterms:modified xsi:type="dcterms:W3CDTF">2016-10-19T14:22:58Z</dcterms:modified>
</cp:coreProperties>
</file>